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\SEM7\ITCC508\Exercise M3\"/>
    </mc:Choice>
  </mc:AlternateContent>
  <xr:revisionPtr revIDLastSave="0" documentId="13_ncr:1_{189A9E23-6650-458B-88E3-8E960A7DEA90}" xr6:coauthVersionLast="47" xr6:coauthVersionMax="47" xr10:uidLastSave="{00000000-0000-0000-0000-000000000000}"/>
  <bookViews>
    <workbookView xWindow="11424" yWindow="0" windowWidth="11712" windowHeight="12336" activeTab="1" xr2:uid="{B07969C1-8E11-41D1-B39A-7FC67EE2D0AB}"/>
  </bookViews>
  <sheets>
    <sheet name="Overview" sheetId="1" r:id="rId1"/>
    <sheet name="base-cased" sheetId="3" r:id="rId2"/>
    <sheet name="base-uncased" sheetId="4" r:id="rId3"/>
    <sheet name="large-uncased" sheetId="5" r:id="rId4"/>
    <sheet name="multilingual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F14" i="6"/>
  <c r="E6" i="1" s="1"/>
  <c r="E14" i="6"/>
  <c r="D6" i="1" s="1"/>
  <c r="F14" i="5"/>
  <c r="E5" i="1" s="1"/>
  <c r="E14" i="5"/>
  <c r="D5" i="1" s="1"/>
  <c r="F14" i="4"/>
  <c r="E4" i="1" s="1"/>
  <c r="E14" i="4"/>
  <c r="F14" i="3"/>
  <c r="E3" i="1" s="1"/>
  <c r="E14" i="3"/>
</calcChain>
</file>

<file path=xl/sharedStrings.xml><?xml version="1.0" encoding="utf-8"?>
<sst xmlns="http://schemas.openxmlformats.org/spreadsheetml/2006/main" count="147" uniqueCount="52">
  <si>
    <t>BERT Model</t>
  </si>
  <si>
    <t>deepset/bert-base-cased-squad2</t>
  </si>
  <si>
    <t>deepset/bert-base-uncased-squad2</t>
  </si>
  <si>
    <t>google-bert/bert-large-cased-whole-word-masking-finetuned-squad</t>
  </si>
  <si>
    <t>distilbert/distilbert-base-cased-distilled-squad</t>
  </si>
  <si>
    <t>Exact Match Score</t>
  </si>
  <si>
    <t>Average Inference Time</t>
  </si>
  <si>
    <t>Shorthand Name</t>
  </si>
  <si>
    <t>base-cased</t>
  </si>
  <si>
    <t>base-uncased</t>
  </si>
  <si>
    <t>large-cased</t>
  </si>
  <si>
    <t>distilbert</t>
  </si>
  <si>
    <t>Question</t>
  </si>
  <si>
    <t>Actual Answer</t>
  </si>
  <si>
    <t>Predicted Answer</t>
  </si>
  <si>
    <t>Is Match</t>
  </si>
  <si>
    <t>Inference Time (s)</t>
  </si>
  <si>
    <t>Who is arranging chartered flights for overseas Filipino workers in Beirut?</t>
  </si>
  <si>
    <t>How many overseas Filipino workers are expected to be accommodated in the chartered flights from Beirut?</t>
  </si>
  <si>
    <t>Why were the scheduled flights of some OFWs on September 25 canceled?</t>
  </si>
  <si>
    <t>How many OFWs are currently staying in temporary shelters in Beirut?</t>
  </si>
  <si>
    <t>What assistance will each repatriated OFW receive upon arrival in the Philippines?</t>
  </si>
  <si>
    <t>Which militant group is being targeted by Israel’s intensified airstrikes in Lebanon?</t>
  </si>
  <si>
    <t>What alternative routes is the DMW considering if air evacuation becomes impossible?</t>
  </si>
  <si>
    <t>Which agencies will coordinate for a whole-of-government assistance approach?</t>
  </si>
  <si>
    <t>How many OFWs are still applying for exit permits from the Lebanese government?</t>
  </si>
  <si>
    <t>Did any Filipinos get hurt during the recent attacks in Lebanon and Israel?</t>
  </si>
  <si>
    <t>The government</t>
  </si>
  <si>
    <t>The recent bombings in Beirut</t>
  </si>
  <si>
    <t>PHP150,000 in financial assistance</t>
  </si>
  <si>
    <t>Hezbollah</t>
  </si>
  <si>
    <t>the DMW, the Overseas Workers Welfare Administration (OWWA), and other concerned agencies</t>
  </si>
  <si>
    <t>no Filipinos were hurt</t>
  </si>
  <si>
    <t>Model</t>
  </si>
  <si>
    <t>the Overseas Workers Welfare Administration</t>
  </si>
  <si>
    <t>no less than 300</t>
  </si>
  <si>
    <t>the recent bombings in Beirut</t>
  </si>
  <si>
    <t>the recent bombings in Beirut.</t>
  </si>
  <si>
    <t>Hezbollah.</t>
  </si>
  <si>
    <t>PHP150,000</t>
  </si>
  <si>
    <t>land and sea routes</t>
  </si>
  <si>
    <t>DMW, the Overseas Workers Welfare Administration (OWWA)</t>
  </si>
  <si>
    <t>recent bombings in Beirut.</t>
  </si>
  <si>
    <t>four</t>
  </si>
  <si>
    <t>"whole-of-government assistance"</t>
  </si>
  <si>
    <t>land and sea</t>
  </si>
  <si>
    <t>DMW, the Overseas Workers Welfare Administration (OWWA),</t>
  </si>
  <si>
    <t>Overseas Workers Welfare Administration</t>
  </si>
  <si>
    <t>the DMW, the Overseas Workers Welfare Administration (OWWA),</t>
  </si>
  <si>
    <t>exit visas or exit permits</t>
  </si>
  <si>
    <t>Overseas Workers Welfare Administration (OWWA),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</si>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</sst>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Overview!$D$2</c:f>
              <c:strCache>
                <c:ptCount val="1"/>
                <c:pt idx="0">
                  <c:v>Exact Match Score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Overview!$C$3:$C$6</c:f>
              <c:strCache>
                <c:ptCount val="4"/>
                <c:pt idx="0">
                  <c:v>base-cased</c:v>
                </c:pt>
                <c:pt idx="1">
                  <c:v>base-uncased</c:v>
                </c:pt>
                <c:pt idx="2">
                  <c:v>large-cased</c:v>
                </c:pt>
                <c:pt idx="3">
                  <c:v>distilbert</c:v>
                </c:pt>
              </c:strCache>
            </c:strRef>
          </c:cat>
          <c:val>
            <c:numRef>
              <c:f>Overview!$D$3:$D$6</c:f>
              <c:numCache>
                <c:formatCode>General</c:formatCode>
                <c:ptCount val="4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1-4420-B8E7-A57E18A3E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0122831"/>
        <c:axId val="910126191"/>
      </c:barChart>
      <c:catAx>
        <c:axId val="910122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26191"/>
        <c:crosses val="autoZero"/>
        <c:auto val="1"/>
        <c:lblAlgn val="ctr"/>
        <c:lblOffset val="100"/>
        <c:noMultiLvlLbl val="0"/>
      </c:catAx>
      <c:valAx>
        <c:axId val="91012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2283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Overview!$E$2</c:f>
              <c:strCache>
                <c:ptCount val="1"/>
                <c:pt idx="0">
                  <c:v>Average Inference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Overview!$C$3:$C$7</c:f>
              <c:strCache>
                <c:ptCount val="4"/>
                <c:pt idx="0">
                  <c:v>base-cased</c:v>
                </c:pt>
                <c:pt idx="1">
                  <c:v>base-uncased</c:v>
                </c:pt>
                <c:pt idx="2">
                  <c:v>large-cased</c:v>
                </c:pt>
                <c:pt idx="3">
                  <c:v>distilbert</c:v>
                </c:pt>
              </c:strCache>
            </c:strRef>
          </c:cat>
          <c:val>
            <c:numRef>
              <c:f>Overview!$E$3:$E$6</c:f>
              <c:numCache>
                <c:formatCode>General</c:formatCode>
                <c:ptCount val="4"/>
                <c:pt idx="0">
                  <c:v>0.24988000000000002</c:v>
                </c:pt>
                <c:pt idx="1">
                  <c:v>0.19778999999999999</c:v>
                </c:pt>
                <c:pt idx="2">
                  <c:v>0.38607999999999998</c:v>
                </c:pt>
                <c:pt idx="3">
                  <c:v>0.23264000000000004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1-4320-8CDB-481DC6662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0087311"/>
        <c:axId val="910086351"/>
      </c:barChart>
      <c:catAx>
        <c:axId val="910087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086351"/>
        <c:crosses val="autoZero"/>
        <c:auto val="1"/>
        <c:lblAlgn val="ctr"/>
        <c:lblOffset val="100"/>
        <c:noMultiLvlLbl val="0"/>
      </c:catAx>
      <c:valAx>
        <c:axId val="910086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08731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12</xdr:col>
      <xdr:colOff>0</xdr:colOff>
      <xdr:row>11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DF4C42-561B-DC77-EDA9-115EEE19C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12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BCDC61-F8A0-CEAE-04AA-03F4B34D4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1B6554-8713-4661-8D13-70B8FA9962BE}" name="Table1" displayName="Table1" ref="B2:E6" totalsRowShown="0" headerRowDxfId="30" dataDxfId="29">
  <autoFilter ref="B2:E6" xr:uid="{0E1B6554-8713-4661-8D13-70B8FA9962BE}"/>
  <tableColumns count="4">
    <tableColumn id="1" xr3:uid="{DAB48EDC-F20F-477A-BF1E-081F9206DEA9}" name="BERT Model" dataDxfId="28"/>
    <tableColumn id="4" xr3:uid="{CB2F9AD6-553C-4C69-A3ED-60E6A5B3F4FD}" name="Shorthand Name" dataDxfId="27"/>
    <tableColumn id="2" xr3:uid="{0A25510A-A170-43AA-935F-FCF0DB3AAB64}" name="Exact Match Score" dataDxfId="26"/>
    <tableColumn id="3" xr3:uid="{1445B519-E91F-48CB-8EA5-6BBF35A1C83E}" name="Average Inference Time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0DBCC2-60B6-40F1-ACAC-3F98DCE180A6}" name="Table2" displayName="Table2" ref="B3:F14" totalsRowCount="1" headerRowDxfId="24">
  <autoFilter ref="B3:F13" xr:uid="{030DBCC2-60B6-40F1-ACAC-3F98DCE180A6}"/>
  <tableColumns count="5">
    <tableColumn id="1" xr3:uid="{381CE466-88DB-49D7-AFE5-1AFA4D9AA7F7}" name="Question" dataDxfId="4" totalsRowDxfId="2"/>
    <tableColumn id="2" xr3:uid="{AB560E2C-077F-4FFC-99EB-7E833DB5FF7A}" name="Actual Answer" dataDxfId="3" totalsRowDxfId="1"/>
    <tableColumn id="3" xr3:uid="{4BC61EDA-1B17-4E1E-8AF7-E02A7BD844FE}" name="Predicted Answer" dataDxfId="23" totalsRowDxfId="0"/>
    <tableColumn id="4" xr3:uid="{A7C5DC52-6339-4068-9C2C-CDC4A7FE5921}" name="Is Match" totalsRowFunction="custom">
      <totalsRowFormula>SUM(Table2[Is Match])/COUNT(Table2[Is Match])</totalsRowFormula>
    </tableColumn>
    <tableColumn id="5" xr3:uid="{58D7B4B2-F1AE-402B-A5B1-E4175708203D}" name="Inference Time (s)" totalsRowFunction="custom">
      <totalsRowFormula>AVERAGE(Table2[Inference Time (s)])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AAA126-85F2-4DC8-BEC9-29EFDA53205E}" name="Table24" displayName="Table24" ref="B3:F14" totalsRowCount="1" headerRowDxfId="22">
  <autoFilter ref="B3:F13" xr:uid="{030DBCC2-60B6-40F1-ACAC-3F98DCE180A6}"/>
  <tableColumns count="5">
    <tableColumn id="1" xr3:uid="{87E1967C-AE39-4198-A06F-875A52EA6FEA}" name="Question" dataDxfId="21" totalsRowDxfId="20"/>
    <tableColumn id="2" xr3:uid="{AE415027-237C-4B56-9AB8-7952C7819FCD}" name="Actual Answer" dataDxfId="19" totalsRowDxfId="18"/>
    <tableColumn id="3" xr3:uid="{B72C7349-206F-40FF-BD53-BF380FA88F32}" name="Predicted Answer" dataDxfId="17"/>
    <tableColumn id="4" xr3:uid="{D1AEFCCE-CFE4-455E-823A-510E5BAC4529}" name="Is Match" totalsRowFunction="custom">
      <totalsRowFormula>SUM(Table24[Is Match])/COUNT(Table24[Is Match])</totalsRowFormula>
    </tableColumn>
    <tableColumn id="5" xr3:uid="{36FA1AE9-F340-40A8-B73E-3574087B39FA}" name="Inference Time (s)" totalsRowFunction="custom">
      <totalsRowFormula>AVERAGE(Table24[Inference Time (s)])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F5BB43-122E-4889-9F4E-B157D19B7119}" name="Table245" displayName="Table245" ref="B3:F14" totalsRowCount="1" headerRowDxfId="16">
  <autoFilter ref="B3:F13" xr:uid="{030DBCC2-60B6-40F1-ACAC-3F98DCE180A6}"/>
  <tableColumns count="5">
    <tableColumn id="1" xr3:uid="{5818BC7B-01D7-43DC-A5C6-04A5383AC9E2}" name="Question" dataDxfId="15" totalsRowDxfId="14"/>
    <tableColumn id="2" xr3:uid="{1DE3CE5A-510D-420F-B754-A1AB2590D95C}" name="Actual Answer" dataDxfId="13" totalsRowDxfId="12"/>
    <tableColumn id="3" xr3:uid="{B4C4052E-0F65-461D-81B8-A0D8560382C2}" name="Predicted Answer" dataDxfId="11"/>
    <tableColumn id="4" xr3:uid="{F3DA62C6-4C81-4655-B32D-FE41FAEFDF74}" name="Is Match" totalsRowFunction="custom">
      <totalsRowFormula>SUM(Table245[Is Match])/COUNT(Table245[Is Match])</totalsRowFormula>
    </tableColumn>
    <tableColumn id="5" xr3:uid="{3398CE09-9456-4713-BB78-1350B235BBF6}" name="Inference Time (s)" totalsRowFunction="custom">
      <totalsRowFormula>AVERAGE(Table245[Inference Time (s)])</totalsRow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E552D4-531E-4AE1-865C-7CDAB121AA9F}" name="Table2456" displayName="Table2456" ref="B3:F14" totalsRowCount="1" headerRowDxfId="10">
  <autoFilter ref="B3:F13" xr:uid="{030DBCC2-60B6-40F1-ACAC-3F98DCE180A6}"/>
  <tableColumns count="5">
    <tableColumn id="1" xr3:uid="{CDEBAE46-A102-42B4-BB40-30A2FC828647}" name="Question" dataDxfId="9" totalsRowDxfId="8"/>
    <tableColumn id="2" xr3:uid="{2EB6FD34-9CD5-4A72-8F53-AD58355D6417}" name="Actual Answer" dataDxfId="7" totalsRowDxfId="6"/>
    <tableColumn id="3" xr3:uid="{41EA5482-5DF1-4D55-B5C1-E7D1BBD7E56C}" name="Predicted Answer" dataDxfId="5"/>
    <tableColumn id="4" xr3:uid="{46F3D0E7-47F2-447D-A8F0-4C6DFEFAD1AA}" name="Is Match" totalsRowFunction="custom">
      <totalsRowFormula>SUM(Table2456[Is Match])/COUNT(Table2456[Is Match])</totalsRowFormula>
    </tableColumn>
    <tableColumn id="5" xr3:uid="{65D8E4E2-4206-4449-A0DB-DF2F744BEEFB}" name="Inference Time (s)" totalsRowFunction="custom">
      <totalsRowFormula>AVERAGE(Table2456[Inference Time (s)])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C70B0-67BE-4D75-9347-F76D041CD413}">
  <dimension ref="B2:E6"/>
  <sheetViews>
    <sheetView workbookViewId="0">
      <selection activeCell="B29" sqref="B29"/>
    </sheetView>
  </sheetViews>
  <sheetFormatPr defaultRowHeight="14.4" x14ac:dyDescent="0.3"/>
  <cols>
    <col min="2" max="2" width="62.21875" style="1" customWidth="1"/>
    <col min="3" max="3" width="62.21875" style="1" hidden="1" customWidth="1"/>
    <col min="4" max="4" width="18.33203125" customWidth="1"/>
    <col min="5" max="5" width="26.6640625" customWidth="1"/>
  </cols>
  <sheetData>
    <row r="2" spans="2:5" x14ac:dyDescent="0.3">
      <c r="B2" s="1" t="s">
        <v>0</v>
      </c>
      <c r="C2" s="1" t="s">
        <v>7</v>
      </c>
      <c r="D2" s="1" t="s">
        <v>5</v>
      </c>
      <c r="E2" s="1" t="s">
        <v>6</v>
      </c>
    </row>
    <row r="3" spans="2:5" x14ac:dyDescent="0.3">
      <c r="B3" s="1" t="s">
        <v>1</v>
      </c>
      <c r="C3" s="1" t="s">
        <v>8</v>
      </c>
      <c r="D3" s="1">
        <f>Table2[[#Totals],[Is Match]]</f>
        <v>0.8</v>
      </c>
      <c r="E3" s="1">
        <f>Table2[[#Totals],[Inference Time (s)]]</f>
        <v>0.24988000000000002</v>
      </c>
    </row>
    <row r="4" spans="2:5" x14ac:dyDescent="0.3">
      <c r="B4" s="1" t="s">
        <v>2</v>
      </c>
      <c r="C4" s="1" t="s">
        <v>9</v>
      </c>
      <c r="D4" s="1">
        <f>Table24[[#Totals],[Is Match]]</f>
        <v>0.7</v>
      </c>
      <c r="E4" s="1">
        <f>Table24[[#Totals],[Inference Time (s)]]</f>
        <v>0.19778999999999999</v>
      </c>
    </row>
    <row r="5" spans="2:5" x14ac:dyDescent="0.3">
      <c r="B5" s="1" t="s">
        <v>3</v>
      </c>
      <c r="C5" s="1" t="s">
        <v>10</v>
      </c>
      <c r="D5" s="1">
        <f>Table245[[#Totals],[Is Match]]</f>
        <v>0.7</v>
      </c>
      <c r="E5" s="1">
        <f>Table245[[#Totals],[Inference Time (s)]]</f>
        <v>0.38607999999999998</v>
      </c>
    </row>
    <row r="6" spans="2:5" x14ac:dyDescent="0.3">
      <c r="B6" s="1" t="s">
        <v>4</v>
      </c>
      <c r="C6" s="1" t="s">
        <v>11</v>
      </c>
      <c r="D6" s="1">
        <f>Table2456[[#Totals],[Is Match]]</f>
        <v>0.8</v>
      </c>
      <c r="E6" s="1">
        <f>Table2456[[#Totals],[Inference Time (s)]]</f>
        <v>0.23264000000000004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E964-0038-4ED3-904E-D073788F950C}">
  <dimension ref="B2:F15"/>
  <sheetViews>
    <sheetView tabSelected="1" workbookViewId="0">
      <selection activeCell="B13" sqref="B13"/>
    </sheetView>
  </sheetViews>
  <sheetFormatPr defaultRowHeight="14.4" x14ac:dyDescent="0.3"/>
  <cols>
    <col min="2" max="3" width="44.44140625" style="3" customWidth="1"/>
    <col min="4" max="4" width="44.44140625" style="6" customWidth="1"/>
    <col min="5" max="5" width="12.6640625" bestFit="1" customWidth="1"/>
    <col min="6" max="6" width="20.6640625" bestFit="1" customWidth="1"/>
  </cols>
  <sheetData>
    <row r="2" spans="2:6" x14ac:dyDescent="0.3">
      <c r="B2" s="4" t="s">
        <v>33</v>
      </c>
      <c r="C2" s="7" t="s">
        <v>1</v>
      </c>
      <c r="D2" s="8"/>
      <c r="E2" s="8"/>
      <c r="F2" s="8"/>
    </row>
    <row r="3" spans="2:6" s="1" customFormat="1" x14ac:dyDescent="0.3">
      <c r="B3" s="2" t="s">
        <v>12</v>
      </c>
      <c r="C3" s="2" t="s">
        <v>13</v>
      </c>
      <c r="D3" s="5" t="s">
        <v>14</v>
      </c>
      <c r="E3" s="1" t="s">
        <v>15</v>
      </c>
      <c r="F3" s="1" t="s">
        <v>16</v>
      </c>
    </row>
    <row r="4" spans="2:6" ht="28.8" customHeight="1" x14ac:dyDescent="0.3">
      <c r="B4" s="3" t="s">
        <v>17</v>
      </c>
      <c r="C4" s="3" t="s">
        <v>27</v>
      </c>
      <c r="D4" s="3" t="s">
        <v>34</v>
      </c>
      <c r="E4">
        <v>0</v>
      </c>
      <c r="F4">
        <v>0.2273</v>
      </c>
    </row>
    <row r="5" spans="2:6" ht="43.2" x14ac:dyDescent="0.3">
      <c r="B5" s="3" t="s">
        <v>18</v>
      </c>
      <c r="C5" s="3">
        <v>300</v>
      </c>
      <c r="D5" s="3" t="s">
        <v>35</v>
      </c>
      <c r="E5">
        <v>1</v>
      </c>
      <c r="F5">
        <v>0.2336</v>
      </c>
    </row>
    <row r="6" spans="2:6" ht="28.8" x14ac:dyDescent="0.3">
      <c r="B6" s="3" t="s">
        <v>19</v>
      </c>
      <c r="C6" s="3" t="s">
        <v>36</v>
      </c>
      <c r="D6" s="3" t="s">
        <v>37</v>
      </c>
      <c r="E6">
        <v>1</v>
      </c>
      <c r="F6">
        <v>0.29899999999999999</v>
      </c>
    </row>
    <row r="7" spans="2:6" ht="28.8" x14ac:dyDescent="0.3">
      <c r="B7" s="3" t="s">
        <v>20</v>
      </c>
      <c r="C7" s="3">
        <v>111</v>
      </c>
      <c r="D7" s="3">
        <v>111</v>
      </c>
      <c r="E7">
        <v>1</v>
      </c>
      <c r="F7">
        <v>0.2288</v>
      </c>
    </row>
    <row r="8" spans="2:6" ht="28.8" x14ac:dyDescent="0.3">
      <c r="B8" s="3" t="s">
        <v>21</v>
      </c>
      <c r="C8" s="3" t="s">
        <v>29</v>
      </c>
      <c r="D8" s="3" t="s">
        <v>39</v>
      </c>
      <c r="E8">
        <v>1</v>
      </c>
      <c r="F8">
        <v>0.29310000000000003</v>
      </c>
    </row>
    <row r="9" spans="2:6" ht="28.8" x14ac:dyDescent="0.3">
      <c r="B9" s="3" t="s">
        <v>22</v>
      </c>
      <c r="C9" s="3" t="s">
        <v>30</v>
      </c>
      <c r="D9" s="3" t="s">
        <v>38</v>
      </c>
      <c r="E9">
        <v>1</v>
      </c>
      <c r="F9">
        <v>0.22589999999999999</v>
      </c>
    </row>
    <row r="10" spans="2:6" ht="28.8" x14ac:dyDescent="0.3">
      <c r="B10" s="3" t="s">
        <v>23</v>
      </c>
      <c r="C10" s="3" t="s">
        <v>40</v>
      </c>
      <c r="D10" s="3" t="s">
        <v>40</v>
      </c>
      <c r="E10">
        <v>1</v>
      </c>
      <c r="F10">
        <v>0.23050000000000001</v>
      </c>
    </row>
    <row r="11" spans="2:6" ht="43.2" x14ac:dyDescent="0.3">
      <c r="B11" s="3" t="s">
        <v>24</v>
      </c>
      <c r="C11" s="3" t="s">
        <v>31</v>
      </c>
      <c r="D11" s="3" t="s">
        <v>41</v>
      </c>
      <c r="E11">
        <v>0</v>
      </c>
      <c r="F11">
        <v>0.23069999999999999</v>
      </c>
    </row>
    <row r="12" spans="2:6" ht="28.8" x14ac:dyDescent="0.3">
      <c r="B12" s="3" t="s">
        <v>25</v>
      </c>
      <c r="C12" s="3">
        <v>110</v>
      </c>
      <c r="D12" s="3">
        <v>110</v>
      </c>
      <c r="E12">
        <v>1</v>
      </c>
      <c r="F12">
        <v>0.2306</v>
      </c>
    </row>
    <row r="13" spans="2:6" ht="28.8" x14ac:dyDescent="0.3">
      <c r="B13" s="3" t="s">
        <v>26</v>
      </c>
      <c r="C13" s="3" t="s">
        <v>32</v>
      </c>
      <c r="D13" s="3" t="s">
        <v>32</v>
      </c>
      <c r="E13">
        <v>1</v>
      </c>
      <c r="F13">
        <v>0.29930000000000001</v>
      </c>
    </row>
    <row r="14" spans="2:6" x14ac:dyDescent="0.3">
      <c r="E14">
        <f>SUM(Table2[Is Match])/COUNT(Table2[Is Match])</f>
        <v>0.8</v>
      </c>
      <c r="F14">
        <f>AVERAGE(Table2[Inference Time (s)])</f>
        <v>0.24988000000000002</v>
      </c>
    </row>
    <row r="15" spans="2:6" ht="28.8" x14ac:dyDescent="0.3">
      <c r="E15" s="2" t="s">
        <v>5</v>
      </c>
      <c r="F15" s="5" t="s">
        <v>6</v>
      </c>
    </row>
  </sheetData>
  <mergeCells count="1">
    <mergeCell ref="C2:F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A31A-56F1-408A-8596-A17E097543AF}">
  <dimension ref="B2:F15"/>
  <sheetViews>
    <sheetView topLeftCell="D1" workbookViewId="0">
      <selection activeCell="F14" sqref="F14"/>
    </sheetView>
  </sheetViews>
  <sheetFormatPr defaultRowHeight="14.4" x14ac:dyDescent="0.3"/>
  <cols>
    <col min="2" max="3" width="44.44140625" style="3" customWidth="1"/>
    <col min="4" max="4" width="44.44140625" customWidth="1"/>
    <col min="5" max="5" width="12.6640625" bestFit="1" customWidth="1"/>
    <col min="6" max="6" width="20.6640625" bestFit="1" customWidth="1"/>
  </cols>
  <sheetData>
    <row r="2" spans="2:6" x14ac:dyDescent="0.3">
      <c r="B2" s="4" t="s">
        <v>33</v>
      </c>
      <c r="C2" s="7" t="s">
        <v>1</v>
      </c>
      <c r="D2" s="8"/>
      <c r="E2" s="8"/>
      <c r="F2" s="8"/>
    </row>
    <row r="3" spans="2:6" s="1" customFormat="1" x14ac:dyDescent="0.3">
      <c r="B3" s="2" t="s">
        <v>12</v>
      </c>
      <c r="C3" s="2" t="s">
        <v>13</v>
      </c>
      <c r="D3" s="1" t="s">
        <v>14</v>
      </c>
      <c r="E3" s="1" t="s">
        <v>15</v>
      </c>
      <c r="F3" s="1" t="s">
        <v>16</v>
      </c>
    </row>
    <row r="4" spans="2:6" ht="28.8" customHeight="1" x14ac:dyDescent="0.3">
      <c r="B4" s="3" t="s">
        <v>17</v>
      </c>
      <c r="C4" s="3" t="s">
        <v>27</v>
      </c>
      <c r="D4" s="3" t="s">
        <v>27</v>
      </c>
      <c r="E4">
        <v>1</v>
      </c>
      <c r="F4">
        <v>0.1925</v>
      </c>
    </row>
    <row r="5" spans="2:6" ht="43.2" x14ac:dyDescent="0.3">
      <c r="B5" s="3" t="s">
        <v>18</v>
      </c>
      <c r="C5" s="3">
        <v>300</v>
      </c>
      <c r="D5" s="3" t="s">
        <v>35</v>
      </c>
      <c r="E5">
        <v>1</v>
      </c>
      <c r="F5">
        <v>0.1943</v>
      </c>
    </row>
    <row r="6" spans="2:6" ht="28.8" x14ac:dyDescent="0.3">
      <c r="B6" s="3" t="s">
        <v>19</v>
      </c>
      <c r="C6" s="3" t="s">
        <v>28</v>
      </c>
      <c r="D6" s="3" t="s">
        <v>42</v>
      </c>
      <c r="E6">
        <v>1</v>
      </c>
      <c r="F6">
        <v>0.19059999999999999</v>
      </c>
    </row>
    <row r="7" spans="2:6" ht="28.8" x14ac:dyDescent="0.3">
      <c r="B7" s="3" t="s">
        <v>20</v>
      </c>
      <c r="C7" s="3">
        <v>111</v>
      </c>
      <c r="D7" s="3" t="s">
        <v>43</v>
      </c>
      <c r="E7">
        <v>0</v>
      </c>
      <c r="F7">
        <v>0.19070000000000001</v>
      </c>
    </row>
    <row r="8" spans="2:6" ht="28.8" x14ac:dyDescent="0.3">
      <c r="B8" s="3" t="s">
        <v>21</v>
      </c>
      <c r="C8" s="3" t="s">
        <v>29</v>
      </c>
      <c r="D8" s="3" t="s">
        <v>44</v>
      </c>
      <c r="E8">
        <v>0</v>
      </c>
      <c r="F8">
        <v>0.2019</v>
      </c>
    </row>
    <row r="9" spans="2:6" ht="28.8" x14ac:dyDescent="0.3">
      <c r="B9" s="3" t="s">
        <v>22</v>
      </c>
      <c r="C9" s="3" t="s">
        <v>30</v>
      </c>
      <c r="D9" s="3" t="s">
        <v>38</v>
      </c>
      <c r="E9">
        <v>1</v>
      </c>
      <c r="F9">
        <v>0.19409999999999999</v>
      </c>
    </row>
    <row r="10" spans="2:6" ht="28.8" x14ac:dyDescent="0.3">
      <c r="B10" s="3" t="s">
        <v>23</v>
      </c>
      <c r="C10" s="3" t="s">
        <v>40</v>
      </c>
      <c r="D10" s="3" t="s">
        <v>45</v>
      </c>
      <c r="E10">
        <v>1</v>
      </c>
      <c r="F10">
        <v>0.2402</v>
      </c>
    </row>
    <row r="11" spans="2:6" ht="43.2" x14ac:dyDescent="0.3">
      <c r="B11" s="3" t="s">
        <v>24</v>
      </c>
      <c r="C11" s="3" t="s">
        <v>31</v>
      </c>
      <c r="D11" s="3" t="s">
        <v>46</v>
      </c>
      <c r="E11">
        <v>0</v>
      </c>
      <c r="F11">
        <v>0.1928</v>
      </c>
    </row>
    <row r="12" spans="2:6" ht="28.8" x14ac:dyDescent="0.3">
      <c r="B12" s="3" t="s">
        <v>25</v>
      </c>
      <c r="C12" s="3">
        <v>110</v>
      </c>
      <c r="D12" s="3">
        <v>110</v>
      </c>
      <c r="E12">
        <v>1</v>
      </c>
      <c r="F12">
        <v>0.1898</v>
      </c>
    </row>
    <row r="13" spans="2:6" ht="28.8" x14ac:dyDescent="0.3">
      <c r="B13" s="3" t="s">
        <v>26</v>
      </c>
      <c r="C13" s="3" t="s">
        <v>32</v>
      </c>
      <c r="D13" s="3" t="s">
        <v>32</v>
      </c>
      <c r="E13">
        <v>1</v>
      </c>
      <c r="F13">
        <v>0.191</v>
      </c>
    </row>
    <row r="14" spans="2:6" x14ac:dyDescent="0.3">
      <c r="E14">
        <f>SUM(Table24[Is Match])/COUNT(Table24[Is Match])</f>
        <v>0.7</v>
      </c>
      <c r="F14">
        <f>AVERAGE(Table24[Inference Time (s)])</f>
        <v>0.19778999999999999</v>
      </c>
    </row>
    <row r="15" spans="2:6" ht="28.8" x14ac:dyDescent="0.3">
      <c r="E15" s="2" t="s">
        <v>5</v>
      </c>
      <c r="F15" s="5" t="s">
        <v>6</v>
      </c>
    </row>
  </sheetData>
  <mergeCells count="1">
    <mergeCell ref="C2:F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2392E-12E9-462F-80EE-C4CC691B6B3F}">
  <dimension ref="B2:F15"/>
  <sheetViews>
    <sheetView workbookViewId="0">
      <selection activeCell="F14" sqref="F14"/>
    </sheetView>
  </sheetViews>
  <sheetFormatPr defaultRowHeight="14.4" x14ac:dyDescent="0.3"/>
  <cols>
    <col min="2" max="3" width="44.44140625" style="3" customWidth="1"/>
    <col min="4" max="4" width="44.44140625" customWidth="1"/>
    <col min="5" max="5" width="12.6640625" bestFit="1" customWidth="1"/>
    <col min="6" max="6" width="20.6640625" bestFit="1" customWidth="1"/>
  </cols>
  <sheetData>
    <row r="2" spans="2:6" x14ac:dyDescent="0.3">
      <c r="B2" s="4" t="s">
        <v>33</v>
      </c>
      <c r="C2" s="7" t="s">
        <v>1</v>
      </c>
      <c r="D2" s="8"/>
      <c r="E2" s="8"/>
      <c r="F2" s="8"/>
    </row>
    <row r="3" spans="2:6" s="1" customFormat="1" x14ac:dyDescent="0.3">
      <c r="B3" s="2" t="s">
        <v>12</v>
      </c>
      <c r="C3" s="2" t="s">
        <v>13</v>
      </c>
      <c r="D3" s="1" t="s">
        <v>14</v>
      </c>
      <c r="E3" s="1" t="s">
        <v>15</v>
      </c>
      <c r="F3" s="1" t="s">
        <v>16</v>
      </c>
    </row>
    <row r="4" spans="2:6" ht="28.8" customHeight="1" x14ac:dyDescent="0.3">
      <c r="B4" s="3" t="s">
        <v>17</v>
      </c>
      <c r="C4" s="3" t="s">
        <v>27</v>
      </c>
      <c r="D4" s="3" t="s">
        <v>47</v>
      </c>
      <c r="E4">
        <v>0</v>
      </c>
      <c r="F4">
        <v>0.39839999999999998</v>
      </c>
    </row>
    <row r="5" spans="2:6" ht="43.2" x14ac:dyDescent="0.3">
      <c r="B5" s="3" t="s">
        <v>18</v>
      </c>
      <c r="C5" s="3">
        <v>300</v>
      </c>
      <c r="D5" s="3">
        <v>300</v>
      </c>
      <c r="E5">
        <v>1</v>
      </c>
      <c r="F5">
        <v>0.36799999999999999</v>
      </c>
    </row>
    <row r="6" spans="2:6" ht="28.8" x14ac:dyDescent="0.3">
      <c r="B6" s="3" t="s">
        <v>19</v>
      </c>
      <c r="C6" s="3" t="s">
        <v>28</v>
      </c>
      <c r="D6" s="3" t="s">
        <v>42</v>
      </c>
      <c r="E6">
        <v>1</v>
      </c>
      <c r="F6">
        <v>0.39019999999999999</v>
      </c>
    </row>
    <row r="7" spans="2:6" ht="28.8" x14ac:dyDescent="0.3">
      <c r="B7" s="3" t="s">
        <v>20</v>
      </c>
      <c r="C7" s="3">
        <v>111</v>
      </c>
      <c r="D7" s="3">
        <v>111</v>
      </c>
      <c r="E7">
        <v>1</v>
      </c>
      <c r="F7">
        <v>0.36430000000000001</v>
      </c>
    </row>
    <row r="8" spans="2:6" ht="28.8" x14ac:dyDescent="0.3">
      <c r="B8" s="3" t="s">
        <v>21</v>
      </c>
      <c r="C8" s="3" t="s">
        <v>29</v>
      </c>
      <c r="D8" s="3" t="s">
        <v>44</v>
      </c>
      <c r="E8">
        <v>0</v>
      </c>
      <c r="F8">
        <v>0.39789999999999998</v>
      </c>
    </row>
    <row r="9" spans="2:6" ht="28.8" x14ac:dyDescent="0.3">
      <c r="B9" s="3" t="s">
        <v>22</v>
      </c>
      <c r="C9" s="3" t="s">
        <v>30</v>
      </c>
      <c r="D9" s="3" t="s">
        <v>38</v>
      </c>
      <c r="E9">
        <v>1</v>
      </c>
      <c r="F9">
        <v>0.39419999999999999</v>
      </c>
    </row>
    <row r="10" spans="2:6" ht="28.8" x14ac:dyDescent="0.3">
      <c r="B10" s="3" t="s">
        <v>23</v>
      </c>
      <c r="C10" s="3" t="s">
        <v>40</v>
      </c>
      <c r="D10" s="3" t="s">
        <v>40</v>
      </c>
      <c r="E10">
        <v>1</v>
      </c>
      <c r="F10">
        <v>0.44</v>
      </c>
    </row>
    <row r="11" spans="2:6" ht="43.2" x14ac:dyDescent="0.3">
      <c r="B11" s="3" t="s">
        <v>24</v>
      </c>
      <c r="C11" s="3" t="s">
        <v>31</v>
      </c>
      <c r="D11" s="3" t="s">
        <v>48</v>
      </c>
      <c r="E11">
        <v>0</v>
      </c>
      <c r="F11">
        <v>0.35880000000000001</v>
      </c>
    </row>
    <row r="12" spans="2:6" ht="28.8" x14ac:dyDescent="0.3">
      <c r="B12" s="3" t="s">
        <v>25</v>
      </c>
      <c r="C12" s="3">
        <v>110</v>
      </c>
      <c r="D12" s="3">
        <v>110</v>
      </c>
      <c r="E12">
        <v>1</v>
      </c>
      <c r="F12">
        <v>0.39090000000000003</v>
      </c>
    </row>
    <row r="13" spans="2:6" ht="28.8" x14ac:dyDescent="0.3">
      <c r="B13" s="3" t="s">
        <v>26</v>
      </c>
      <c r="C13" s="3" t="s">
        <v>32</v>
      </c>
      <c r="D13" s="3" t="s">
        <v>32</v>
      </c>
      <c r="E13">
        <v>1</v>
      </c>
      <c r="F13">
        <v>0.35809999999999997</v>
      </c>
    </row>
    <row r="14" spans="2:6" x14ac:dyDescent="0.3">
      <c r="E14">
        <f>SUM(Table245[Is Match])/COUNT(Table245[Is Match])</f>
        <v>0.7</v>
      </c>
      <c r="F14">
        <f>AVERAGE(Table245[Inference Time (s)])</f>
        <v>0.38607999999999998</v>
      </c>
    </row>
    <row r="15" spans="2:6" ht="28.8" x14ac:dyDescent="0.3">
      <c r="E15" s="2" t="s">
        <v>5</v>
      </c>
      <c r="F15" s="5" t="s">
        <v>6</v>
      </c>
    </row>
  </sheetData>
  <mergeCells count="1">
    <mergeCell ref="C2:F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CCD0-5147-44DE-A700-F9AA8F8A1ED2}">
  <dimension ref="B2:F15"/>
  <sheetViews>
    <sheetView workbookViewId="0">
      <selection activeCell="F14" sqref="F14"/>
    </sheetView>
  </sheetViews>
  <sheetFormatPr defaultRowHeight="14.4" x14ac:dyDescent="0.3"/>
  <cols>
    <col min="2" max="3" width="44.44140625" style="3" customWidth="1"/>
    <col min="4" max="4" width="44.44140625" customWidth="1"/>
    <col min="5" max="5" width="12.6640625" bestFit="1" customWidth="1"/>
    <col min="6" max="6" width="20.6640625" bestFit="1" customWidth="1"/>
  </cols>
  <sheetData>
    <row r="2" spans="2:6" x14ac:dyDescent="0.3">
      <c r="B2" s="4" t="s">
        <v>33</v>
      </c>
      <c r="C2" s="7" t="s">
        <v>1</v>
      </c>
      <c r="D2" s="8"/>
      <c r="E2" s="8"/>
      <c r="F2" s="8"/>
    </row>
    <row r="3" spans="2:6" s="1" customFormat="1" x14ac:dyDescent="0.3">
      <c r="B3" s="2" t="s">
        <v>12</v>
      </c>
      <c r="C3" s="2" t="s">
        <v>13</v>
      </c>
      <c r="D3" s="1" t="s">
        <v>14</v>
      </c>
      <c r="E3" s="1" t="s">
        <v>15</v>
      </c>
      <c r="F3" s="1" t="s">
        <v>16</v>
      </c>
    </row>
    <row r="4" spans="2:6" ht="28.8" customHeight="1" x14ac:dyDescent="0.3">
      <c r="B4" s="3" t="s">
        <v>17</v>
      </c>
      <c r="C4" s="3" t="s">
        <v>27</v>
      </c>
      <c r="D4" s="3" t="s">
        <v>27</v>
      </c>
      <c r="E4">
        <v>1</v>
      </c>
      <c r="F4">
        <v>0.24079999999999999</v>
      </c>
    </row>
    <row r="5" spans="2:6" ht="43.2" x14ac:dyDescent="0.3">
      <c r="B5" s="3" t="s">
        <v>18</v>
      </c>
      <c r="C5" s="3">
        <v>300</v>
      </c>
      <c r="D5" s="3">
        <v>300</v>
      </c>
      <c r="E5">
        <v>1</v>
      </c>
      <c r="F5">
        <v>0.2316</v>
      </c>
    </row>
    <row r="6" spans="2:6" ht="28.8" x14ac:dyDescent="0.3">
      <c r="B6" s="3" t="s">
        <v>19</v>
      </c>
      <c r="C6" s="3" t="s">
        <v>28</v>
      </c>
      <c r="D6" s="3" t="s">
        <v>37</v>
      </c>
      <c r="E6">
        <v>1</v>
      </c>
      <c r="F6">
        <v>0.24099999999999999</v>
      </c>
    </row>
    <row r="7" spans="2:6" ht="28.8" x14ac:dyDescent="0.3">
      <c r="B7" s="3" t="s">
        <v>20</v>
      </c>
      <c r="C7" s="3">
        <v>111</v>
      </c>
      <c r="D7" s="3">
        <v>111</v>
      </c>
      <c r="E7">
        <v>1</v>
      </c>
      <c r="F7">
        <v>0.2276</v>
      </c>
    </row>
    <row r="8" spans="2:6" ht="28.8" x14ac:dyDescent="0.3">
      <c r="B8" s="3" t="s">
        <v>21</v>
      </c>
      <c r="C8" s="3" t="s">
        <v>29</v>
      </c>
      <c r="D8" s="3" t="s">
        <v>49</v>
      </c>
      <c r="E8">
        <v>0</v>
      </c>
      <c r="F8">
        <v>0.22969999999999999</v>
      </c>
    </row>
    <row r="9" spans="2:6" ht="28.8" x14ac:dyDescent="0.3">
      <c r="B9" s="3" t="s">
        <v>22</v>
      </c>
      <c r="C9" s="3" t="s">
        <v>30</v>
      </c>
      <c r="D9" s="3" t="s">
        <v>38</v>
      </c>
      <c r="E9">
        <v>1</v>
      </c>
      <c r="F9">
        <v>0.23019999999999999</v>
      </c>
    </row>
    <row r="10" spans="2:6" ht="28.8" x14ac:dyDescent="0.3">
      <c r="B10" s="3" t="s">
        <v>23</v>
      </c>
      <c r="C10" s="3" t="s">
        <v>40</v>
      </c>
      <c r="D10" s="3" t="s">
        <v>40</v>
      </c>
      <c r="E10">
        <v>1</v>
      </c>
      <c r="F10">
        <v>0.22720000000000001</v>
      </c>
    </row>
    <row r="11" spans="2:6" ht="43.2" x14ac:dyDescent="0.3">
      <c r="B11" s="3" t="s">
        <v>24</v>
      </c>
      <c r="C11" s="3" t="s">
        <v>31</v>
      </c>
      <c r="D11" s="3" t="s">
        <v>50</v>
      </c>
      <c r="E11">
        <v>0</v>
      </c>
      <c r="F11">
        <v>0.22789999999999999</v>
      </c>
    </row>
    <row r="12" spans="2:6" ht="28.8" x14ac:dyDescent="0.3">
      <c r="B12" s="3" t="s">
        <v>25</v>
      </c>
      <c r="C12" s="3">
        <v>110</v>
      </c>
      <c r="D12" s="3">
        <v>110</v>
      </c>
      <c r="E12">
        <v>1</v>
      </c>
      <c r="F12">
        <v>0.22850000000000001</v>
      </c>
    </row>
    <row r="13" spans="2:6" ht="28.8" x14ac:dyDescent="0.3">
      <c r="B13" s="3" t="s">
        <v>26</v>
      </c>
      <c r="C13" s="3" t="s">
        <v>32</v>
      </c>
      <c r="D13" s="3" t="s">
        <v>51</v>
      </c>
      <c r="E13">
        <v>1</v>
      </c>
      <c r="F13">
        <v>0.2419</v>
      </c>
    </row>
    <row r="14" spans="2:6" x14ac:dyDescent="0.3">
      <c r="E14">
        <f>SUM(Table2456[Is Match])/COUNT(Table2456[Is Match])</f>
        <v>0.8</v>
      </c>
      <c r="F14">
        <f>AVERAGE(Table2456[Inference Time (s)])</f>
        <v>0.23264000000000004</v>
      </c>
    </row>
    <row r="15" spans="2:6" ht="28.8" x14ac:dyDescent="0.3">
      <c r="E15" s="2" t="s">
        <v>5</v>
      </c>
      <c r="F15" s="5" t="s">
        <v>6</v>
      </c>
    </row>
  </sheetData>
  <mergeCells count="1">
    <mergeCell ref="C2:F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base-cased</vt:lpstr>
      <vt:lpstr>base-uncased</vt:lpstr>
      <vt:lpstr>large-uncased</vt:lpstr>
      <vt:lpstr>multilingual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Aaron</dc:creator>
  <cp:lastModifiedBy>Charles Aaron</cp:lastModifiedBy>
  <dcterms:created xsi:type="dcterms:W3CDTF">2025-09-29T11:01:56Z</dcterms:created>
  <dcterms:modified xsi:type="dcterms:W3CDTF">2025-10-01T10:52:49Z</dcterms:modified>
</cp:coreProperties>
</file>